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'капітальні'!$A$1:$I$13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<sst xmlns="http://schemas.openxmlformats.org/spreadsheetml/2006/main" count="65" uniqueCount="48">
  <si>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</si>
  <si>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</si>
  <si>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</si>
  <si>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</si>
  <si>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</si>
  <si>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</si>
  <si>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</si>
  <si>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</si>
  <si>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</si>
  <si>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</si>
  <si>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</si>
  <si>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</si>
  <si>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</si>
  <si>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</si>
  <si>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</si>
  <si>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</si>
  <si>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</si>
  <si>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</si>
  <si>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</si>
  <si>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</si>
  <si>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</si>
  <si>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</si>
  <si>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</si>
  <si>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</si>
  <si>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</si>
  <si>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</si>
  <si>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</si>
  <si>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</si>
  <si>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</si>
  <si>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</si>
  <si>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</si>
  <si>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</si>
  <si>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</si>
  <si>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</si>
  <si>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</si>
  <si>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</si>
  <si>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</si>
  <si>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</si>
  <si>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</si>
  <si>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</si>
  <si>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</si>
  <si>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</si>
  <si>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</si>
  <si>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>Уточнений план на 9 міс.</t>
  </si>
  <si>
    <t>плану 9 місяців</t>
  </si>
  <si>
    <t xml:space="preserve">станом на 20.09.2019 </t>
  </si>
  <si>
    <t>Всього профінансовано на 20.09.2019</t>
  </si>
  <si>
    <t>Профінансовано за тиждень з 13.09.2019  по 20.09.2019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</si>
</sst>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>
      <alignment horizontal="center" vertical="center"/>
    </xf>
    <xf numFmtId="4" fontId="11" fillId="0" borderId="12" xfId="52" applyNumberFormat="1" applyFont="1" applyFill="1" applyBorder="1" applyAlignment="1">
      <alignment horizontal="center" vertical="center"/>
      <protection/>
    </xf>
    <xf numFmtId="4" fontId="15" fillId="0" borderId="12" xfId="52" applyNumberFormat="1" applyFont="1" applyFill="1" applyBorder="1" applyAlignment="1">
      <alignment horizontal="center" vertical="center"/>
      <protection/>
    </xf>
    <xf numFmtId="4" fontId="15" fillId="0" borderId="11" xfId="52" applyNumberFormat="1" applyFont="1" applyFill="1" applyBorder="1" applyAlignment="1">
      <alignment horizontal="center" vertical="center"/>
      <protection/>
    </xf>
    <xf numFmtId="4" fontId="11" fillId="0" borderId="11" xfId="52" applyNumberFormat="1" applyFont="1" applyFill="1" applyBorder="1" applyAlignment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4" fontId="12" fillId="0" borderId="11" xfId="55" applyNumberForma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2" fontId="12" fillId="0" borderId="11" xfId="55" applyNumberFormat="1" applyBorder="1" applyAlignment="1">
      <alignment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2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Обычный_капітальн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tabSelected="1" zoomScalePageLayoutView="0" workbookViewId="0" topLeftCell="A1">
      <pane ySplit="8" topLeftCell="A10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5" t="s">
        <v>30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6" t="str">
        <f>КЕКВ!C2</f>
        <v>станом на 20.09.2019 </v>
      </c>
      <c r="B4" s="56"/>
      <c r="C4" s="56"/>
      <c r="D4" s="56"/>
      <c r="E4" s="56"/>
      <c r="F4" s="56"/>
      <c r="G4" s="56"/>
      <c r="H4" s="56"/>
      <c r="I4" s="56"/>
    </row>
    <row r="6" spans="8:9" ht="12.75">
      <c r="H6" s="10"/>
      <c r="I6" s="10" t="s">
        <v>0</v>
      </c>
    </row>
    <row r="7" spans="1:9" ht="22.5" customHeight="1">
      <c r="A7" s="48" t="s">
        <v>4</v>
      </c>
      <c r="B7" s="48"/>
      <c r="C7" s="50" t="s">
        <v>1</v>
      </c>
      <c r="D7" s="46" t="str">
        <f>КЕКВ!G5</f>
        <v>Уточнений план на 9 міс.</v>
      </c>
      <c r="E7" s="50" t="str">
        <f>КЕКВ!H5</f>
        <v>Всього профінансовано на 20.09.2019</v>
      </c>
      <c r="F7" s="51" t="str">
        <f>КЕКВ!I5</f>
        <v>Профінансовано за тиждень з 13.09.2019  по 20.09.2019</v>
      </c>
      <c r="G7" s="46" t="s">
        <v>40</v>
      </c>
      <c r="H7" s="44" t="s">
        <v>2</v>
      </c>
      <c r="I7" s="45"/>
    </row>
    <row r="8" spans="1:9" ht="31.5" customHeight="1">
      <c r="A8" s="49"/>
      <c r="B8" s="49"/>
      <c r="C8" s="51"/>
      <c r="D8" s="47"/>
      <c r="E8" s="51"/>
      <c r="F8" s="54"/>
      <c r="G8" s="47"/>
      <c r="H8" s="37" t="str">
        <f>КЕКВ!K6</f>
        <v>плану 9 місяців</v>
      </c>
      <c r="I8" s="38" t="s">
        <v>42</v>
      </c>
    </row>
    <row r="9" spans="1:9" ht="39" customHeight="1">
      <c r="A9" s="52" t="s">
        <v>31</v>
      </c>
      <c r="B9" s="53"/>
      <c r="C9" s="23">
        <v>10387131</v>
      </c>
      <c r="D9" s="23">
        <v>8143687</v>
      </c>
      <c r="E9" s="23">
        <v>7348652.28</v>
      </c>
      <c r="F9" s="23">
        <v>451479.63</v>
      </c>
      <c r="G9" s="23">
        <f>D9-E9</f>
        <v>795034.72</v>
      </c>
      <c r="H9" s="18">
        <f aca="true" t="shared" si="0" ref="H9:H16">E9/D9*100</f>
        <v>90.24</v>
      </c>
      <c r="I9" s="18">
        <f aca="true" t="shared" si="1" ref="I9:I16">E9/C9*100</f>
        <v>70.75</v>
      </c>
    </row>
    <row r="10" spans="1:9" ht="55.5" customHeight="1">
      <c r="A10" s="52" t="s">
        <v>32</v>
      </c>
      <c r="B10" s="53"/>
      <c r="C10" s="23">
        <v>77022256</v>
      </c>
      <c r="D10" s="23">
        <v>57886244</v>
      </c>
      <c r="E10" s="23">
        <v>50291818.54</v>
      </c>
      <c r="F10" s="23">
        <v>1988711.32</v>
      </c>
      <c r="G10" s="23">
        <f aca="true" t="shared" si="2" ref="G10:G15">D10-E10</f>
        <v>7594425.46</v>
      </c>
      <c r="H10" s="18">
        <f t="shared" si="0"/>
        <v>86.88</v>
      </c>
      <c r="I10" s="18">
        <f t="shared" si="1"/>
        <v>65.3</v>
      </c>
    </row>
    <row r="11" spans="1:9" ht="39" customHeight="1">
      <c r="A11" s="52" t="s">
        <v>33</v>
      </c>
      <c r="B11" s="41"/>
      <c r="C11" s="23">
        <v>91957923.02</v>
      </c>
      <c r="D11" s="23">
        <v>73734483.27</v>
      </c>
      <c r="E11" s="23">
        <v>63903588.86</v>
      </c>
      <c r="F11" s="23">
        <v>295824.82</v>
      </c>
      <c r="G11" s="23">
        <f t="shared" si="2"/>
        <v>9830894.41</v>
      </c>
      <c r="H11" s="18">
        <f t="shared" si="0"/>
        <v>86.67</v>
      </c>
      <c r="I11" s="18">
        <f t="shared" si="1"/>
        <v>69.49</v>
      </c>
    </row>
    <row r="12" spans="1:9" ht="51" customHeight="1">
      <c r="A12" s="52" t="s">
        <v>34</v>
      </c>
      <c r="B12" s="53"/>
      <c r="C12" s="23">
        <v>6985793</v>
      </c>
      <c r="D12" s="23">
        <v>5247380</v>
      </c>
      <c r="E12" s="23">
        <v>4652823.67</v>
      </c>
      <c r="F12" s="23">
        <v>209654.82</v>
      </c>
      <c r="G12" s="23">
        <f t="shared" si="2"/>
        <v>594556.33</v>
      </c>
      <c r="H12" s="18">
        <f t="shared" si="0"/>
        <v>88.67</v>
      </c>
      <c r="I12" s="18">
        <f t="shared" si="1"/>
        <v>66.6</v>
      </c>
    </row>
    <row r="13" spans="1:9" ht="39" customHeight="1">
      <c r="A13" s="52" t="s">
        <v>35</v>
      </c>
      <c r="B13" s="41"/>
      <c r="C13" s="23">
        <v>17111616</v>
      </c>
      <c r="D13" s="23">
        <v>15633608</v>
      </c>
      <c r="E13" s="23">
        <v>13404716.87</v>
      </c>
      <c r="F13" s="23">
        <v>383899.76</v>
      </c>
      <c r="G13" s="23">
        <f t="shared" si="2"/>
        <v>2228891.13</v>
      </c>
      <c r="H13" s="18">
        <f t="shared" si="0"/>
        <v>85.74</v>
      </c>
      <c r="I13" s="18">
        <f t="shared" si="1"/>
        <v>78.34</v>
      </c>
    </row>
    <row r="14" spans="1:9" ht="38.25" customHeight="1">
      <c r="A14" s="52" t="s">
        <v>36</v>
      </c>
      <c r="B14" s="41"/>
      <c r="C14" s="23">
        <v>21851492</v>
      </c>
      <c r="D14" s="23">
        <v>16390031</v>
      </c>
      <c r="E14" s="23">
        <v>16150828.34</v>
      </c>
      <c r="F14" s="23">
        <v>103956.67</v>
      </c>
      <c r="G14" s="23">
        <f t="shared" si="2"/>
        <v>239202.66</v>
      </c>
      <c r="H14" s="18">
        <f t="shared" si="0"/>
        <v>98.54</v>
      </c>
      <c r="I14" s="18">
        <f t="shared" si="1"/>
        <v>73.91</v>
      </c>
    </row>
    <row r="15" spans="1:11" ht="53.25" customHeight="1" hidden="1">
      <c r="A15" s="40" t="s">
        <v>37</v>
      </c>
      <c r="B15" s="41"/>
      <c r="C15" s="23"/>
      <c r="D15" s="23"/>
      <c r="E15" s="23"/>
      <c r="F15" s="23"/>
      <c r="G15" s="23">
        <f t="shared" si="2"/>
        <v>0</v>
      </c>
      <c r="H15" s="18" t="e">
        <f t="shared" si="0"/>
        <v>#DIV/0!</v>
      </c>
      <c r="I15" s="18" t="e">
        <f t="shared" si="1"/>
        <v>#DIV/0!</v>
      </c>
      <c r="K15" s="8"/>
    </row>
    <row r="16" spans="1:9" ht="15" customHeight="1">
      <c r="A16" s="42" t="s">
        <v>3</v>
      </c>
      <c r="B16" s="43"/>
      <c r="C16" s="17">
        <f>SUM(C9:C15)</f>
        <v>225316211.02</v>
      </c>
      <c r="D16" s="17">
        <f>SUM(D9:D15)</f>
        <v>177035433.27</v>
      </c>
      <c r="E16" s="17">
        <f>SUM(E9:E15)</f>
        <v>155752428.56</v>
      </c>
      <c r="F16" s="17">
        <f>SUM(F9:F15)</f>
        <v>3433527.02</v>
      </c>
      <c r="G16" s="17">
        <f>SUM(G9:G15)</f>
        <v>21283004.71</v>
      </c>
      <c r="H16" s="17">
        <f t="shared" si="0"/>
        <v>87.98</v>
      </c>
      <c r="I16" s="17">
        <f t="shared" si="1"/>
        <v>69.13</v>
      </c>
    </row>
    <row r="17" ht="12.75">
      <c r="K17" s="1"/>
    </row>
    <row r="18" ht="12.75">
      <c r="E18" t="s">
        <v>41</v>
      </c>
    </row>
    <row r="19" spans="5:6" ht="12.75">
      <c r="E19" s="8"/>
      <c r="F19" s="13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6" t="s">
        <v>38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56" t="str">
        <f>КЕКВ!C2</f>
        <v>станом на 20.09.2019 </v>
      </c>
      <c r="B2" s="56"/>
      <c r="C2" s="56"/>
      <c r="D2" s="56"/>
      <c r="E2" s="56"/>
      <c r="F2" s="56"/>
      <c r="G2" s="56"/>
      <c r="H2" s="56"/>
      <c r="I2" s="56"/>
    </row>
    <row r="4" spans="8:9" ht="12.75">
      <c r="H4" s="10"/>
      <c r="I4" s="10" t="s">
        <v>0</v>
      </c>
    </row>
    <row r="5" spans="1:10" ht="22.5" customHeight="1">
      <c r="A5" s="48" t="s">
        <v>4</v>
      </c>
      <c r="B5" s="48"/>
      <c r="C5" s="50" t="s">
        <v>1</v>
      </c>
      <c r="D5" s="46" t="str">
        <f>КЕКВ!G5</f>
        <v>Уточнений план на 9 міс.</v>
      </c>
      <c r="E5" s="50" t="str">
        <f>КЕКВ!H5</f>
        <v>Всього профінансовано на 20.09.2019</v>
      </c>
      <c r="F5" s="51" t="str">
        <f>КЕКВ!I5</f>
        <v>Профінансовано за тиждень з 13.09.2019  по 20.09.2019</v>
      </c>
      <c r="G5" s="46" t="s">
        <v>40</v>
      </c>
      <c r="H5" s="44" t="s">
        <v>2</v>
      </c>
      <c r="I5" s="45"/>
      <c r="J5" s="12"/>
    </row>
    <row r="6" spans="1:9" ht="27.75" customHeight="1">
      <c r="A6" s="49"/>
      <c r="B6" s="49"/>
      <c r="C6" s="51"/>
      <c r="D6" s="47"/>
      <c r="E6" s="51"/>
      <c r="F6" s="54"/>
      <c r="G6" s="47"/>
      <c r="H6" s="37" t="str">
        <f>КЕКВ!K6</f>
        <v>плану 9 місяців</v>
      </c>
      <c r="I6" s="38" t="s">
        <v>42</v>
      </c>
    </row>
    <row r="7" spans="1:9" ht="27.75" customHeight="1">
      <c r="A7" s="62" t="s">
        <v>31</v>
      </c>
      <c r="B7" s="63"/>
      <c r="C7" s="39">
        <v>400758</v>
      </c>
      <c r="D7" s="39">
        <v>400758</v>
      </c>
      <c r="E7" s="39">
        <v>60666</v>
      </c>
      <c r="F7" s="36"/>
      <c r="G7" s="28">
        <f aca="true" t="shared" si="0" ref="G7:G13">D7-E7</f>
        <v>340092</v>
      </c>
      <c r="H7" s="30"/>
      <c r="I7" s="30"/>
    </row>
    <row r="8" spans="1:9" ht="37.5" customHeight="1">
      <c r="A8" s="59" t="s">
        <v>32</v>
      </c>
      <c r="B8" s="61"/>
      <c r="C8" s="39">
        <v>773252</v>
      </c>
      <c r="D8" s="39">
        <v>773252</v>
      </c>
      <c r="E8" s="39">
        <v>658168.52</v>
      </c>
      <c r="F8" s="36">
        <v>0</v>
      </c>
      <c r="G8" s="28">
        <f t="shared" si="0"/>
        <v>115083.48</v>
      </c>
      <c r="H8" s="18">
        <f aca="true" t="shared" si="1" ref="H8:H13">E8/D8*100</f>
        <v>85.12</v>
      </c>
      <c r="I8" s="18">
        <f aca="true" t="shared" si="2" ref="I8:I13">E8/C8*100</f>
        <v>85.12</v>
      </c>
    </row>
    <row r="9" spans="1:12" ht="39.75" customHeight="1">
      <c r="A9" s="59" t="s">
        <v>34</v>
      </c>
      <c r="B9" s="60"/>
      <c r="C9" s="39">
        <v>147074</v>
      </c>
      <c r="D9" s="39">
        <v>147074</v>
      </c>
      <c r="E9" s="39">
        <v>133010</v>
      </c>
      <c r="F9" s="36"/>
      <c r="G9" s="28">
        <f t="shared" si="0"/>
        <v>14064</v>
      </c>
      <c r="H9" s="18">
        <f t="shared" si="1"/>
        <v>90.44</v>
      </c>
      <c r="I9" s="18">
        <f t="shared" si="2"/>
        <v>90.44</v>
      </c>
      <c r="J9" s="14"/>
      <c r="L9" s="8"/>
    </row>
    <row r="10" spans="1:9" ht="55.5" customHeight="1">
      <c r="A10" s="59" t="s">
        <v>35</v>
      </c>
      <c r="B10" s="60"/>
      <c r="C10" s="39">
        <v>3757644</v>
      </c>
      <c r="D10" s="39">
        <v>3757644</v>
      </c>
      <c r="E10" s="39">
        <v>1822068.1</v>
      </c>
      <c r="F10" s="36">
        <v>174833.5</v>
      </c>
      <c r="G10" s="28">
        <f t="shared" si="0"/>
        <v>1935575.9</v>
      </c>
      <c r="H10" s="18">
        <f t="shared" si="1"/>
        <v>48.49</v>
      </c>
      <c r="I10" s="18">
        <f t="shared" si="2"/>
        <v>48.49</v>
      </c>
    </row>
    <row r="11" spans="1:9" ht="53.25" customHeight="1">
      <c r="A11" s="40" t="s">
        <v>37</v>
      </c>
      <c r="B11" s="41"/>
      <c r="C11" s="39">
        <v>32000</v>
      </c>
      <c r="D11" s="39">
        <v>32000</v>
      </c>
      <c r="E11" s="39">
        <v>32000</v>
      </c>
      <c r="F11" s="36"/>
      <c r="G11" s="28">
        <f t="shared" si="0"/>
        <v>0</v>
      </c>
      <c r="H11" s="18">
        <f>E11/D11*100</f>
        <v>100</v>
      </c>
      <c r="I11" s="18">
        <f>E11/C11*100</f>
        <v>100</v>
      </c>
    </row>
    <row r="12" spans="1:9" ht="54" customHeight="1" hidden="1">
      <c r="A12" s="57"/>
      <c r="B12" s="58"/>
      <c r="C12" s="24"/>
      <c r="D12" s="24"/>
      <c r="E12" s="24"/>
      <c r="F12" s="24"/>
      <c r="G12" s="18">
        <f t="shared" si="0"/>
        <v>0</v>
      </c>
      <c r="H12" s="18" t="e">
        <f t="shared" si="1"/>
        <v>#DIV/0!</v>
      </c>
      <c r="I12" s="18" t="e">
        <f t="shared" si="2"/>
        <v>#DIV/0!</v>
      </c>
    </row>
    <row r="13" spans="1:9" ht="14.25">
      <c r="A13" s="42" t="s">
        <v>3</v>
      </c>
      <c r="B13" s="43"/>
      <c r="C13" s="25">
        <f>SUM(C7:C12)</f>
        <v>5110728</v>
      </c>
      <c r="D13" s="25">
        <f>SUM(D7:D12)</f>
        <v>5110728</v>
      </c>
      <c r="E13" s="25">
        <f>SUM(E7:E12)</f>
        <v>2705912.62</v>
      </c>
      <c r="F13" s="25">
        <f>SUM(F7:F12)</f>
        <v>174833.5</v>
      </c>
      <c r="G13" s="26">
        <f t="shared" si="0"/>
        <v>2404815.38</v>
      </c>
      <c r="H13" s="26">
        <f t="shared" si="1"/>
        <v>52.95</v>
      </c>
      <c r="I13" s="26">
        <f t="shared" si="2"/>
        <v>52.95</v>
      </c>
    </row>
  </sheetData>
  <sheetProtection/>
  <mergeCells count="16">
    <mergeCell ref="A1:I1"/>
    <mergeCell ref="A2:I2"/>
    <mergeCell ref="A5:B6"/>
    <mergeCell ref="C5:C6"/>
    <mergeCell ref="D5:D6"/>
    <mergeCell ref="E5:E6"/>
    <mergeCell ref="F5:F6"/>
    <mergeCell ref="H5:I5"/>
    <mergeCell ref="A11:B11"/>
    <mergeCell ref="A12:B12"/>
    <mergeCell ref="A13:B13"/>
    <mergeCell ref="G5:G6"/>
    <mergeCell ref="A10:B10"/>
    <mergeCell ref="A8:B8"/>
    <mergeCell ref="A9:B9"/>
    <mergeCell ref="A7:B7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zoomScalePageLayoutView="0" workbookViewId="0" topLeftCell="A4">
      <selection activeCell="I8" sqref="I8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39</v>
      </c>
      <c r="H1" s="15"/>
      <c r="I1" s="15"/>
      <c r="J1" s="15"/>
      <c r="K1" s="15"/>
      <c r="L1" s="15"/>
    </row>
    <row r="2" spans="1:15" ht="15.75">
      <c r="A2" s="15"/>
      <c r="B2" s="15"/>
      <c r="C2" s="56" t="s">
        <v>45</v>
      </c>
      <c r="D2" s="56"/>
      <c r="E2" s="56"/>
      <c r="F2" s="56"/>
      <c r="G2" s="56"/>
      <c r="H2" s="56"/>
      <c r="I2" s="56"/>
      <c r="J2" s="56"/>
      <c r="K2" s="56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8" t="s">
        <v>29</v>
      </c>
      <c r="B5" s="72" t="s">
        <v>23</v>
      </c>
      <c r="C5" s="73"/>
      <c r="D5" s="73"/>
      <c r="E5" s="74"/>
      <c r="F5" s="51" t="s">
        <v>1</v>
      </c>
      <c r="G5" s="46" t="s">
        <v>43</v>
      </c>
      <c r="H5" s="50" t="s">
        <v>46</v>
      </c>
      <c r="I5" s="51" t="s">
        <v>47</v>
      </c>
      <c r="J5" s="46" t="s">
        <v>40</v>
      </c>
      <c r="K5" s="44" t="s">
        <v>2</v>
      </c>
      <c r="L5" s="45"/>
    </row>
    <row r="6" spans="1:12" ht="38.25" customHeight="1">
      <c r="A6" s="79"/>
      <c r="B6" s="75"/>
      <c r="C6" s="76"/>
      <c r="D6" s="76"/>
      <c r="E6" s="77"/>
      <c r="F6" s="54"/>
      <c r="G6" s="47"/>
      <c r="H6" s="51"/>
      <c r="I6" s="54"/>
      <c r="J6" s="47"/>
      <c r="K6" s="37" t="s">
        <v>44</v>
      </c>
      <c r="L6" s="38" t="s">
        <v>42</v>
      </c>
    </row>
    <row r="7" spans="1:12" ht="15">
      <c r="A7" s="6">
        <v>2111</v>
      </c>
      <c r="B7" s="83" t="s">
        <v>22</v>
      </c>
      <c r="C7" s="84"/>
      <c r="D7" s="84"/>
      <c r="E7" s="85"/>
      <c r="F7" s="23">
        <v>70296983</v>
      </c>
      <c r="G7" s="23">
        <v>53339440</v>
      </c>
      <c r="H7" s="23">
        <v>47742716.03</v>
      </c>
      <c r="I7" s="23">
        <v>2368436.11</v>
      </c>
      <c r="J7" s="19">
        <f aca="true" t="shared" si="0" ref="J7:J27">G7-H7</f>
        <v>5596723.97</v>
      </c>
      <c r="K7" s="19">
        <f aca="true" t="shared" si="1" ref="K7:K28">H7/G7*100</f>
        <v>89.51</v>
      </c>
      <c r="L7" s="19">
        <f aca="true" t="shared" si="2" ref="L7:L28">H7/F7*100</f>
        <v>67.92</v>
      </c>
    </row>
    <row r="8" spans="1:12" ht="15">
      <c r="A8" s="6">
        <v>2120</v>
      </c>
      <c r="B8" s="67" t="s">
        <v>21</v>
      </c>
      <c r="C8" s="67"/>
      <c r="D8" s="67"/>
      <c r="E8" s="67"/>
      <c r="F8" s="23">
        <v>15587633</v>
      </c>
      <c r="G8" s="23">
        <v>11863014</v>
      </c>
      <c r="H8" s="23">
        <v>10713882.46</v>
      </c>
      <c r="I8" s="23">
        <v>514158.24</v>
      </c>
      <c r="J8" s="19">
        <f t="shared" si="0"/>
        <v>1149131.54</v>
      </c>
      <c r="K8" s="19">
        <f t="shared" si="1"/>
        <v>90.31</v>
      </c>
      <c r="L8" s="19">
        <f t="shared" si="2"/>
        <v>68.73</v>
      </c>
    </row>
    <row r="9" spans="1:12" ht="15">
      <c r="A9" s="6">
        <v>2210</v>
      </c>
      <c r="B9" s="67" t="s">
        <v>20</v>
      </c>
      <c r="C9" s="67"/>
      <c r="D9" s="67"/>
      <c r="E9" s="67"/>
      <c r="F9" s="23">
        <v>2679578</v>
      </c>
      <c r="G9" s="23">
        <v>2458859</v>
      </c>
      <c r="H9" s="23">
        <v>2152845.68</v>
      </c>
      <c r="I9" s="23">
        <v>46523.47</v>
      </c>
      <c r="J9" s="19">
        <f t="shared" si="0"/>
        <v>306013.32</v>
      </c>
      <c r="K9" s="19">
        <f t="shared" si="1"/>
        <v>87.55</v>
      </c>
      <c r="L9" s="19">
        <f t="shared" si="2"/>
        <v>80.34</v>
      </c>
    </row>
    <row r="10" spans="1:12" ht="15">
      <c r="A10" s="6">
        <v>2220</v>
      </c>
      <c r="B10" s="67" t="s">
        <v>19</v>
      </c>
      <c r="C10" s="67"/>
      <c r="D10" s="67"/>
      <c r="E10" s="67"/>
      <c r="F10" s="23">
        <v>36200</v>
      </c>
      <c r="G10" s="23">
        <v>28466</v>
      </c>
      <c r="H10" s="23">
        <v>12167.83</v>
      </c>
      <c r="I10" s="23">
        <v>0</v>
      </c>
      <c r="J10" s="19">
        <f t="shared" si="0"/>
        <v>16298.17</v>
      </c>
      <c r="K10" s="19">
        <f t="shared" si="1"/>
        <v>42.75</v>
      </c>
      <c r="L10" s="19">
        <f t="shared" si="2"/>
        <v>33.61</v>
      </c>
    </row>
    <row r="11" spans="1:12" ht="15">
      <c r="A11" s="6">
        <v>2230</v>
      </c>
      <c r="B11" s="67" t="s">
        <v>18</v>
      </c>
      <c r="C11" s="67"/>
      <c r="D11" s="67"/>
      <c r="E11" s="67"/>
      <c r="F11" s="23">
        <v>2066460</v>
      </c>
      <c r="G11" s="23">
        <v>1539562</v>
      </c>
      <c r="H11" s="23">
        <v>1479475.85</v>
      </c>
      <c r="I11" s="23">
        <v>19719.74</v>
      </c>
      <c r="J11" s="19">
        <f t="shared" si="0"/>
        <v>60086.15</v>
      </c>
      <c r="K11" s="19">
        <f t="shared" si="1"/>
        <v>96.1</v>
      </c>
      <c r="L11" s="19">
        <f t="shared" si="2"/>
        <v>71.59</v>
      </c>
    </row>
    <row r="12" spans="1:12" ht="15">
      <c r="A12" s="6">
        <v>2240</v>
      </c>
      <c r="B12" s="67" t="s">
        <v>17</v>
      </c>
      <c r="C12" s="67"/>
      <c r="D12" s="67"/>
      <c r="E12" s="67"/>
      <c r="F12" s="23">
        <v>14626820</v>
      </c>
      <c r="G12" s="23">
        <v>13446602.62</v>
      </c>
      <c r="H12" s="23">
        <v>11345128.03</v>
      </c>
      <c r="I12" s="23">
        <v>315858.24</v>
      </c>
      <c r="J12" s="19">
        <f t="shared" si="0"/>
        <v>2101474.59</v>
      </c>
      <c r="K12" s="19">
        <f t="shared" si="1"/>
        <v>84.37</v>
      </c>
      <c r="L12" s="19">
        <f t="shared" si="2"/>
        <v>77.56</v>
      </c>
    </row>
    <row r="13" spans="1:12" ht="15">
      <c r="A13" s="6">
        <v>2250</v>
      </c>
      <c r="B13" s="67" t="s">
        <v>16</v>
      </c>
      <c r="C13" s="67"/>
      <c r="D13" s="67"/>
      <c r="E13" s="67"/>
      <c r="F13" s="23">
        <v>256218</v>
      </c>
      <c r="G13" s="23">
        <v>204877</v>
      </c>
      <c r="H13" s="23">
        <v>107184.56</v>
      </c>
      <c r="I13" s="23">
        <v>1177.04</v>
      </c>
      <c r="J13" s="19">
        <f t="shared" si="0"/>
        <v>97692.44</v>
      </c>
      <c r="K13" s="19">
        <f t="shared" si="1"/>
        <v>52.32</v>
      </c>
      <c r="L13" s="19">
        <f t="shared" si="2"/>
        <v>41.83</v>
      </c>
    </row>
    <row r="14" spans="1:12" s="5" customFormat="1" ht="15.75">
      <c r="A14" s="7">
        <v>2270</v>
      </c>
      <c r="B14" s="69" t="s">
        <v>25</v>
      </c>
      <c r="C14" s="70"/>
      <c r="D14" s="70"/>
      <c r="E14" s="71"/>
      <c r="F14" s="31">
        <f>F15+F16+F17+F18+F19</f>
        <v>12493519</v>
      </c>
      <c r="G14" s="31">
        <f>G15+G16+G17+G18+G19</f>
        <v>8090649</v>
      </c>
      <c r="H14" s="31">
        <f>H15+H16+H17+H18+H19</f>
        <v>6043460.07</v>
      </c>
      <c r="I14" s="31">
        <f>I15+I16+I17+I18+I19</f>
        <v>28356.23</v>
      </c>
      <c r="J14" s="20">
        <f t="shared" si="0"/>
        <v>2047188.93</v>
      </c>
      <c r="K14" s="20">
        <f t="shared" si="1"/>
        <v>74.7</v>
      </c>
      <c r="L14" s="20">
        <f t="shared" si="2"/>
        <v>48.37</v>
      </c>
    </row>
    <row r="15" spans="1:12" ht="15">
      <c r="A15" s="6">
        <v>2271</v>
      </c>
      <c r="B15" s="67" t="s">
        <v>15</v>
      </c>
      <c r="C15" s="67"/>
      <c r="D15" s="67"/>
      <c r="E15" s="67"/>
      <c r="F15" s="23">
        <v>7597636</v>
      </c>
      <c r="G15" s="23">
        <v>4997476</v>
      </c>
      <c r="H15" s="23">
        <v>3603435.99</v>
      </c>
      <c r="I15" s="23">
        <v>0</v>
      </c>
      <c r="J15" s="19">
        <f t="shared" si="0"/>
        <v>1394040.01</v>
      </c>
      <c r="K15" s="19">
        <f t="shared" si="1"/>
        <v>72.11</v>
      </c>
      <c r="L15" s="19">
        <f t="shared" si="2"/>
        <v>47.43</v>
      </c>
    </row>
    <row r="16" spans="1:12" ht="15">
      <c r="A16" s="6">
        <v>2272</v>
      </c>
      <c r="B16" s="67" t="s">
        <v>14</v>
      </c>
      <c r="C16" s="67"/>
      <c r="D16" s="67"/>
      <c r="E16" s="67"/>
      <c r="F16" s="23">
        <v>209187</v>
      </c>
      <c r="G16" s="23">
        <v>150465</v>
      </c>
      <c r="H16" s="23">
        <v>113927.44</v>
      </c>
      <c r="I16" s="23">
        <v>0</v>
      </c>
      <c r="J16" s="19">
        <f t="shared" si="0"/>
        <v>36537.56</v>
      </c>
      <c r="K16" s="19">
        <f t="shared" si="1"/>
        <v>75.72</v>
      </c>
      <c r="L16" s="19">
        <f t="shared" si="2"/>
        <v>54.46</v>
      </c>
    </row>
    <row r="17" spans="1:12" ht="15">
      <c r="A17" s="6">
        <v>2273</v>
      </c>
      <c r="B17" s="67" t="s">
        <v>13</v>
      </c>
      <c r="C17" s="67"/>
      <c r="D17" s="67"/>
      <c r="E17" s="67"/>
      <c r="F17" s="23">
        <v>1784534</v>
      </c>
      <c r="G17" s="23">
        <v>1226470</v>
      </c>
      <c r="H17" s="23">
        <v>1053757.18</v>
      </c>
      <c r="I17" s="23">
        <v>28356.23</v>
      </c>
      <c r="J17" s="19">
        <f t="shared" si="0"/>
        <v>172712.82</v>
      </c>
      <c r="K17" s="19">
        <f t="shared" si="1"/>
        <v>85.92</v>
      </c>
      <c r="L17" s="19">
        <f t="shared" si="2"/>
        <v>59.05</v>
      </c>
    </row>
    <row r="18" spans="1:12" ht="15">
      <c r="A18" s="6">
        <v>2274</v>
      </c>
      <c r="B18" s="67" t="s">
        <v>12</v>
      </c>
      <c r="C18" s="67"/>
      <c r="D18" s="67"/>
      <c r="E18" s="67"/>
      <c r="F18" s="23">
        <v>2376146</v>
      </c>
      <c r="G18" s="23">
        <v>1306682</v>
      </c>
      <c r="H18" s="23">
        <v>995153.44</v>
      </c>
      <c r="I18" s="23">
        <v>0</v>
      </c>
      <c r="J18" s="19">
        <f t="shared" si="0"/>
        <v>311528.56</v>
      </c>
      <c r="K18" s="19">
        <f t="shared" si="1"/>
        <v>76.16</v>
      </c>
      <c r="L18" s="19">
        <f t="shared" si="2"/>
        <v>41.88</v>
      </c>
    </row>
    <row r="19" spans="1:12" ht="15">
      <c r="A19" s="6">
        <v>2275</v>
      </c>
      <c r="B19" s="67" t="s">
        <v>11</v>
      </c>
      <c r="C19" s="67"/>
      <c r="D19" s="67"/>
      <c r="E19" s="67"/>
      <c r="F19" s="23">
        <v>526016</v>
      </c>
      <c r="G19" s="23">
        <v>409556</v>
      </c>
      <c r="H19" s="23">
        <v>277186.02</v>
      </c>
      <c r="I19" s="23">
        <v>0</v>
      </c>
      <c r="J19" s="19">
        <f t="shared" si="0"/>
        <v>132369.98</v>
      </c>
      <c r="K19" s="19">
        <f t="shared" si="1"/>
        <v>67.68</v>
      </c>
      <c r="L19" s="19">
        <f t="shared" si="2"/>
        <v>52.7</v>
      </c>
    </row>
    <row r="20" spans="1:12" ht="45" customHeight="1">
      <c r="A20" s="6">
        <v>2282</v>
      </c>
      <c r="B20" s="68" t="s">
        <v>10</v>
      </c>
      <c r="C20" s="68"/>
      <c r="D20" s="68"/>
      <c r="E20" s="68"/>
      <c r="F20" s="23">
        <v>91737</v>
      </c>
      <c r="G20" s="23">
        <v>91737</v>
      </c>
      <c r="H20" s="23">
        <v>75105.69</v>
      </c>
      <c r="I20" s="23">
        <v>0</v>
      </c>
      <c r="J20" s="19">
        <f t="shared" si="0"/>
        <v>16631.31</v>
      </c>
      <c r="K20" s="19">
        <f t="shared" si="1"/>
        <v>81.87</v>
      </c>
      <c r="L20" s="19">
        <f t="shared" si="2"/>
        <v>81.87</v>
      </c>
    </row>
    <row r="21" spans="1:12" ht="23.25" customHeight="1">
      <c r="A21" s="6">
        <v>2610</v>
      </c>
      <c r="B21" s="68" t="s">
        <v>9</v>
      </c>
      <c r="C21" s="68"/>
      <c r="D21" s="68"/>
      <c r="E21" s="68"/>
      <c r="F21" s="23">
        <v>2738750</v>
      </c>
      <c r="G21" s="23">
        <v>2737750</v>
      </c>
      <c r="H21" s="23">
        <v>2244285.88</v>
      </c>
      <c r="I21" s="23">
        <v>20000</v>
      </c>
      <c r="J21" s="19">
        <f t="shared" si="0"/>
        <v>493464.12</v>
      </c>
      <c r="K21" s="19">
        <f t="shared" si="1"/>
        <v>81.98</v>
      </c>
      <c r="L21" s="19">
        <f t="shared" si="2"/>
        <v>81.95</v>
      </c>
    </row>
    <row r="22" spans="1:12" ht="23.25" customHeight="1">
      <c r="A22" s="6">
        <v>2620</v>
      </c>
      <c r="B22" s="64" t="s">
        <v>27</v>
      </c>
      <c r="C22" s="65"/>
      <c r="D22" s="65"/>
      <c r="E22" s="66"/>
      <c r="F22" s="23">
        <v>19783581</v>
      </c>
      <c r="G22" s="23">
        <v>14862125</v>
      </c>
      <c r="H22" s="23">
        <v>14805100</v>
      </c>
      <c r="I22" s="23">
        <v>0</v>
      </c>
      <c r="J22" s="19">
        <f t="shared" si="0"/>
        <v>57025</v>
      </c>
      <c r="K22" s="19">
        <f t="shared" si="1"/>
        <v>99.62</v>
      </c>
      <c r="L22" s="19">
        <f t="shared" si="2"/>
        <v>74.84</v>
      </c>
    </row>
    <row r="23" spans="1:12" ht="15.75" hidden="1">
      <c r="A23" s="6">
        <v>2710</v>
      </c>
      <c r="B23" s="67" t="s">
        <v>8</v>
      </c>
      <c r="C23" s="67"/>
      <c r="D23" s="67"/>
      <c r="E23" s="67"/>
      <c r="F23" s="32"/>
      <c r="G23" s="32"/>
      <c r="H23" s="33"/>
      <c r="I23" s="33"/>
      <c r="J23" s="19">
        <f t="shared" si="0"/>
        <v>0</v>
      </c>
      <c r="K23" s="19"/>
      <c r="L23" s="19"/>
    </row>
    <row r="24" spans="1:12" ht="15.75" hidden="1">
      <c r="A24" s="6">
        <v>2720</v>
      </c>
      <c r="B24" s="67" t="s">
        <v>7</v>
      </c>
      <c r="C24" s="67"/>
      <c r="D24" s="67"/>
      <c r="E24" s="67"/>
      <c r="F24" s="27"/>
      <c r="G24" s="27"/>
      <c r="H24" s="27"/>
      <c r="I24" s="27"/>
      <c r="J24" s="19">
        <f t="shared" si="0"/>
        <v>0</v>
      </c>
      <c r="K24" s="19"/>
      <c r="L24" s="19"/>
    </row>
    <row r="25" spans="1:12" ht="15">
      <c r="A25" s="6">
        <v>2730</v>
      </c>
      <c r="B25" s="67" t="s">
        <v>6</v>
      </c>
      <c r="C25" s="67"/>
      <c r="D25" s="67"/>
      <c r="E25" s="67"/>
      <c r="F25" s="23">
        <v>84359314.02</v>
      </c>
      <c r="G25" s="23">
        <v>68185208.65</v>
      </c>
      <c r="H25" s="23">
        <v>58920794.08</v>
      </c>
      <c r="I25" s="23">
        <v>98737.06</v>
      </c>
      <c r="J25" s="19">
        <f t="shared" si="0"/>
        <v>9264414.57</v>
      </c>
      <c r="K25" s="19">
        <f t="shared" si="1"/>
        <v>86.41</v>
      </c>
      <c r="L25" s="19">
        <f t="shared" si="2"/>
        <v>69.85</v>
      </c>
    </row>
    <row r="26" spans="1:12" ht="15">
      <c r="A26" s="6">
        <v>2800</v>
      </c>
      <c r="B26" s="67" t="s">
        <v>5</v>
      </c>
      <c r="C26" s="67"/>
      <c r="D26" s="67"/>
      <c r="E26" s="67"/>
      <c r="F26" s="23">
        <v>195159</v>
      </c>
      <c r="G26" s="23">
        <v>170884</v>
      </c>
      <c r="H26" s="23">
        <v>110282.4</v>
      </c>
      <c r="I26" s="23">
        <v>20560.89</v>
      </c>
      <c r="J26" s="19">
        <f t="shared" si="0"/>
        <v>60601.6</v>
      </c>
      <c r="K26" s="19">
        <f t="shared" si="1"/>
        <v>64.54</v>
      </c>
      <c r="L26" s="19">
        <f t="shared" si="2"/>
        <v>56.51</v>
      </c>
    </row>
    <row r="27" spans="1:12" ht="15">
      <c r="A27" s="6">
        <v>9000</v>
      </c>
      <c r="B27" s="83" t="s">
        <v>28</v>
      </c>
      <c r="C27" s="84"/>
      <c r="D27" s="84"/>
      <c r="E27" s="85"/>
      <c r="F27" s="23">
        <v>104259</v>
      </c>
      <c r="G27" s="23">
        <v>16259</v>
      </c>
      <c r="H27" s="23">
        <v>0</v>
      </c>
      <c r="I27" s="23">
        <v>0</v>
      </c>
      <c r="J27" s="19">
        <f t="shared" si="0"/>
        <v>16259</v>
      </c>
      <c r="K27" s="19">
        <f>H27/G27*100</f>
        <v>0</v>
      </c>
      <c r="L27" s="19">
        <f t="shared" si="2"/>
        <v>0</v>
      </c>
    </row>
    <row r="28" spans="1:12" ht="25.5" customHeight="1">
      <c r="A28" s="7">
        <v>3000</v>
      </c>
      <c r="B28" s="86" t="s">
        <v>26</v>
      </c>
      <c r="C28" s="87"/>
      <c r="D28" s="87"/>
      <c r="E28" s="88"/>
      <c r="F28" s="31">
        <f>капітальні!C13</f>
        <v>5110728</v>
      </c>
      <c r="G28" s="31">
        <f>капітальні!D13</f>
        <v>5110728</v>
      </c>
      <c r="H28" s="31">
        <f>капітальні!E13</f>
        <v>2705912.62</v>
      </c>
      <c r="I28" s="31">
        <f>капітальні!F13</f>
        <v>174833.5</v>
      </c>
      <c r="J28" s="35">
        <f>капітальні!G13</f>
        <v>2404815.38</v>
      </c>
      <c r="K28" s="21">
        <f t="shared" si="1"/>
        <v>52.95</v>
      </c>
      <c r="L28" s="20">
        <f t="shared" si="2"/>
        <v>52.95</v>
      </c>
    </row>
    <row r="29" spans="1:12" ht="15.75">
      <c r="A29" s="80" t="s">
        <v>24</v>
      </c>
      <c r="B29" s="81"/>
      <c r="C29" s="81"/>
      <c r="D29" s="81"/>
      <c r="E29" s="82"/>
      <c r="F29" s="34">
        <f>SUM(F7:F28)-F15-F16-F17-F18-F19</f>
        <v>230426939.02</v>
      </c>
      <c r="G29" s="34">
        <f>SUM(G7:G28)-G15-G16-G17-G18-G19</f>
        <v>182146161.27</v>
      </c>
      <c r="H29" s="34">
        <f>SUM(H7:H28)-H15-H16-H17-H18-H19</f>
        <v>158458341.18</v>
      </c>
      <c r="I29" s="34">
        <f>SUM(I7:I28)-I15-I16-I17-I18-I19</f>
        <v>3608360.52</v>
      </c>
      <c r="J29" s="20">
        <f>SUM(J7:J28)-J15-J16-J17-J18-J19</f>
        <v>23687820.09</v>
      </c>
      <c r="K29" s="20">
        <f>H29/G29*100</f>
        <v>87</v>
      </c>
      <c r="L29" s="20">
        <f>H29/F29*100</f>
        <v>68.77</v>
      </c>
    </row>
    <row r="30" spans="6:14" ht="15">
      <c r="F30" s="29"/>
      <c r="G30" s="29"/>
      <c r="H30" s="29"/>
      <c r="I30" s="29"/>
      <c r="J30" s="29"/>
      <c r="K30" s="29"/>
      <c r="L30" s="29"/>
      <c r="N30" s="3"/>
    </row>
    <row r="31" spans="6:12" ht="15">
      <c r="F31" s="29">
        <f>F29-F28</f>
        <v>225316211.02</v>
      </c>
      <c r="G31" s="29">
        <f>G29-G28</f>
        <v>177035433.27</v>
      </c>
      <c r="H31" s="29">
        <f>H29-H28</f>
        <v>155752428.56</v>
      </c>
      <c r="I31" s="29">
        <f>I29-I28</f>
        <v>3433527.02</v>
      </c>
      <c r="J31" s="29">
        <f>J29-J28</f>
        <v>21283004.71</v>
      </c>
      <c r="K31" s="29"/>
      <c r="L31" s="29"/>
    </row>
    <row r="32" spans="6:12" ht="12.75">
      <c r="F32" s="11"/>
      <c r="G32" s="11"/>
      <c r="H32" s="11"/>
      <c r="I32" s="11"/>
      <c r="J32" s="11"/>
      <c r="K32" s="11"/>
      <c r="L32" s="11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1"/>
      <c r="G34" s="11"/>
      <c r="H34" s="11"/>
      <c r="I34" s="11"/>
      <c r="J34" s="11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B28:E28"/>
    <mergeCell ref="B24:E24"/>
    <mergeCell ref="I5:I6"/>
    <mergeCell ref="G5:G6"/>
    <mergeCell ref="B26:E26"/>
    <mergeCell ref="B18:E18"/>
    <mergeCell ref="B27:E27"/>
    <mergeCell ref="B23:E23"/>
    <mergeCell ref="B25:E25"/>
    <mergeCell ref="B21:E21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K5:L5"/>
    <mergeCell ref="F5:F6"/>
    <mergeCell ref="B5:E6"/>
    <mergeCell ref="J5:J6"/>
    <mergeCell ref="H5:H6"/>
    <mergeCell ref="A5:A6"/>
    <mergeCell ref="B22:E22"/>
    <mergeCell ref="B16:E16"/>
    <mergeCell ref="B20:E20"/>
    <mergeCell ref="B14:E14"/>
    <mergeCell ref="B17:E17"/>
    <mergeCell ref="B13:E13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2016-10-21T10:35:40Z</cp:lastPrinted>
  <dcterms:created xsi:type="dcterms:W3CDTF">2015-03-10T06:31:09Z</dcterms:created>
  <dcterms:modified xsi:type="dcterms:W3CDTF">2019-09-20T08:42:53Z</dcterms:modified>
  <cp:category/>
  <cp:version/>
  <cp:contentType/>
  <cp:contentStatus/>
</cp:coreProperties>
</file>